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orthern Trust\Programs\Economic Diversification Infrastructure\"/>
    </mc:Choice>
  </mc:AlternateContent>
  <bookViews>
    <workbookView xWindow="240" yWindow="180" windowWidth="19320" windowHeight="10920"/>
  </bookViews>
  <sheets>
    <sheet name="Ec Div Infrastructure" sheetId="7" r:id="rId1"/>
  </sheets>
  <calcPr calcId="152511"/>
</workbook>
</file>

<file path=xl/calcChain.xml><?xml version="1.0" encoding="utf-8"?>
<calcChain xmlns="http://schemas.openxmlformats.org/spreadsheetml/2006/main">
  <c r="D18" i="7" l="1"/>
  <c r="D43" i="7" l="1"/>
  <c r="D42" i="7"/>
  <c r="D41" i="7"/>
  <c r="D16" i="7"/>
  <c r="D40" i="7"/>
  <c r="D39" i="7"/>
  <c r="D38" i="7"/>
  <c r="D37" i="7"/>
  <c r="D36" i="7"/>
  <c r="D35" i="7"/>
  <c r="D34" i="7"/>
  <c r="D33" i="7"/>
  <c r="D32" i="7"/>
  <c r="D31" i="7"/>
  <c r="D28" i="7"/>
  <c r="D27" i="7"/>
  <c r="D26" i="7"/>
  <c r="D25" i="7"/>
  <c r="C23" i="7"/>
  <c r="D22" i="7" s="1"/>
  <c r="D17" i="7"/>
  <c r="D20" i="7" l="1"/>
  <c r="D44" i="7"/>
  <c r="D29" i="7"/>
  <c r="E3" i="7" l="1"/>
</calcChain>
</file>

<file path=xl/sharedStrings.xml><?xml version="1.0" encoding="utf-8"?>
<sst xmlns="http://schemas.openxmlformats.org/spreadsheetml/2006/main" count="77" uniqueCount="59">
  <si>
    <t>Required Features</t>
  </si>
  <si>
    <t>Strategic Factors</t>
  </si>
  <si>
    <t>The project is aligned with the requirements and mandate of the funding program.</t>
  </si>
  <si>
    <t>Key Deliverables</t>
  </si>
  <si>
    <t>Leverage</t>
  </si>
  <si>
    <t>The funding request is incremental to government mandate and funding.</t>
  </si>
  <si>
    <t>The funding request is supported by local government through a resolution.</t>
  </si>
  <si>
    <t>Does the project involve a new product, technology, or patent?</t>
  </si>
  <si>
    <t>Has the applicant provided supporting market research for this project?</t>
  </si>
  <si>
    <t>Will project implementation decrease the cost of doing business?</t>
  </si>
  <si>
    <t>Does this project involve a P3 partnership?</t>
  </si>
  <si>
    <t>Does this project involve multiple groups and community collaboration?</t>
  </si>
  <si>
    <t>Is there direct First Nations participation in the project?</t>
  </si>
  <si>
    <t>Are there quotes supporting the project budget?</t>
  </si>
  <si>
    <t>Does this project provide broad regional economic impact(s)?</t>
  </si>
  <si>
    <t>Type Yes or No</t>
  </si>
  <si>
    <t>The project will create new economic activity.</t>
  </si>
  <si>
    <t>The project can sustainably operate for a minimum of five years.</t>
  </si>
  <si>
    <t>Total projected permanent full-time equivalent (FTE) job creation</t>
  </si>
  <si>
    <t>Total projected temporary full-time equivalent (FTE) job creation</t>
  </si>
  <si>
    <t>Sustainability</t>
  </si>
  <si>
    <t>Does the project help sustain the existing population or support population growth?</t>
  </si>
  <si>
    <t>Does the project contribute to environmental sustainability?</t>
  </si>
  <si>
    <t>Will the project have a direct positive impact on taxable property values?</t>
  </si>
  <si>
    <t>Will the project have a direct positive impact on tax-exempt property values?</t>
  </si>
  <si>
    <t>5 points</t>
  </si>
  <si>
    <t>10 points</t>
  </si>
  <si>
    <t>2 points</t>
  </si>
  <si>
    <t>Has the applicant provided a business plan that includes a profitability projection?</t>
  </si>
  <si>
    <t>Will the project sell new products/services to markets outside the Northern Development region?</t>
  </si>
  <si>
    <t>Will the project sell new products/services to markets within the local/regional economy?</t>
  </si>
  <si>
    <t>3 per $1 from other sources (max. 10)</t>
  </si>
  <si>
    <t>Is this an innovative delivery of training?</t>
  </si>
  <si>
    <t>Yes</t>
  </si>
  <si>
    <t>No</t>
  </si>
  <si>
    <t>Section Total</t>
  </si>
  <si>
    <t>ECONOMIC DIVERSIFICATION INFRASTRUCTURE PROGRAM</t>
  </si>
  <si>
    <r>
      <t xml:space="preserve">Investment Leverage 
</t>
    </r>
    <r>
      <rPr>
        <sz val="8"/>
        <color theme="1"/>
        <rFont val="Calibri"/>
        <family val="2"/>
        <scheme val="minor"/>
      </rPr>
      <t>(The percentage of Northern Development investment of the total project budget)</t>
    </r>
  </si>
  <si>
    <t>Maximum 70%</t>
  </si>
  <si>
    <t xml:space="preserve">Estimated Score </t>
  </si>
  <si>
    <t>There are no points assigned for this section</t>
  </si>
  <si>
    <t>1 per $20,000                           (max. 50)</t>
  </si>
  <si>
    <t>2 per FTE                                   (max. 25)</t>
  </si>
  <si>
    <t>5 per FTE                                       (max. 50)</t>
  </si>
  <si>
    <r>
      <rPr>
        <b/>
        <i/>
        <sz val="16"/>
        <color theme="4" tint="-0.249977111117893"/>
        <rFont val="Calibri"/>
        <family val="2"/>
        <scheme val="minor"/>
      </rPr>
      <t xml:space="preserve">Fill in all the light blue boxes to estimate the scorecard assessment.        </t>
    </r>
    <r>
      <rPr>
        <b/>
        <i/>
        <sz val="14"/>
        <color theme="4" tint="-0.249977111117893"/>
        <rFont val="Calibri"/>
        <family val="2"/>
        <scheme val="minor"/>
      </rPr>
      <t xml:space="preserve">                                                                                                                </t>
    </r>
    <r>
      <rPr>
        <b/>
        <i/>
        <sz val="11"/>
        <rFont val="Calibri"/>
        <family val="2"/>
        <scheme val="minor"/>
      </rPr>
      <t>Please contact Northern Development staff to discuss your project in further detail.</t>
    </r>
  </si>
  <si>
    <r>
      <t xml:space="preserve">A minimum of </t>
    </r>
    <r>
      <rPr>
        <b/>
        <i/>
        <sz val="14"/>
        <rFont val="Calibri"/>
        <family val="2"/>
        <scheme val="minor"/>
      </rPr>
      <t>50</t>
    </r>
    <r>
      <rPr>
        <b/>
        <i/>
        <sz val="9"/>
        <rFont val="Calibri"/>
        <family val="2"/>
        <scheme val="minor"/>
      </rPr>
      <t xml:space="preserve"> points is required for funding qualification.</t>
    </r>
  </si>
  <si>
    <t>Enter Values</t>
  </si>
  <si>
    <t>A maximum of 10 points are available                               in this section</t>
  </si>
  <si>
    <t>A maximum of 20 points are available                                     in this section</t>
  </si>
  <si>
    <t>A maximum of 125 points are available                                    in this section</t>
  </si>
  <si>
    <t>A maximum of 10 points are available                                    in this section</t>
  </si>
  <si>
    <t>Project #:
(if applicable)</t>
  </si>
  <si>
    <t>Project Name:</t>
  </si>
  <si>
    <t>Applicant/Proponent:</t>
  </si>
  <si>
    <t>The funding request is supported by the regional advisory committee through a resolution.</t>
  </si>
  <si>
    <t>Proposed incremental revenue generation over the first five years ($)</t>
  </si>
  <si>
    <r>
      <t xml:space="preserve">Proposed operational cost savings over the first five years ($)                      </t>
    </r>
    <r>
      <rPr>
        <i/>
        <sz val="11"/>
        <color theme="1"/>
        <rFont val="Calibri"/>
        <family val="2"/>
        <scheme val="minor"/>
      </rPr>
      <t xml:space="preserve"> *Enter as a positive amount</t>
    </r>
  </si>
  <si>
    <t>Are there direct economic benefits to both local governments and First Nations as a result of the project?</t>
  </si>
  <si>
    <t>FUNDING QUALIFICATION SCORECARD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</si>
</sst>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[$$-409]* #,##0.00_);_([$$-409]* \(#,##0.00\);_([$$-409]* &quot;-&quot;??_);_(@_)"/>
    <numFmt numFmtId="165" formatCode="&quot;1 : &quot;0.00"/>
    <numFmt numFmtId="167" formatCode="0.00&quot; %&quot;"/>
    <numFmt numFmtId="168" formatCode="0.0"/>
    <numFmt numFmtId="169" formatCode="0.0&quot; jobs&quot;"/>
  </numFmts>
  <fonts count="2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6" tint="-0.249977111117893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32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8"/>
      <name val="Calibri"/>
      <family val="2"/>
      <scheme val="minor"/>
    </font>
    <font>
      <b/>
      <sz val="40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  <font>
      <b/>
      <i/>
      <sz val="16"/>
      <color theme="4" tint="-0.249977111117893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3" fillId="0" borderId="0" xfId="0" applyFont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  <protection locked="0"/>
    </xf>
    <xf numFmtId="164" fontId="0" fillId="5" borderId="0" xfId="0" applyNumberForma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center" wrapText="1" indent="1"/>
    </xf>
    <xf numFmtId="0" fontId="6" fillId="4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 indent="1"/>
    </xf>
    <xf numFmtId="0" fontId="9" fillId="2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" fontId="15" fillId="3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right" vertical="center" wrapText="1"/>
    </xf>
    <xf numFmtId="0" fontId="21" fillId="0" borderId="1" xfId="0" applyFont="1" applyBorder="1" applyAlignment="1" applyProtection="1">
      <alignment horizontal="left" vertical="center"/>
      <protection locked="0"/>
    </xf>
    <xf numFmtId="1" fontId="15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right" vertical="center"/>
    </xf>
    <xf numFmtId="167" fontId="0" fillId="5" borderId="0" xfId="0" applyNumberForma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horizontal="center" vertical="center"/>
      <protection locked="0"/>
    </xf>
    <xf numFmtId="168" fontId="2" fillId="0" borderId="0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right" vertical="center"/>
    </xf>
    <xf numFmtId="0" fontId="5" fillId="4" borderId="0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168" fontId="2" fillId="0" borderId="0" xfId="0" applyNumberFormat="1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5" fillId="4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horizontal="left" vertical="center"/>
    </xf>
    <xf numFmtId="169" fontId="0" fillId="5" borderId="0" xfId="0" applyNumberForma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7"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D8E4BC"/>
        </patternFill>
      </fill>
    </dxf>
    <dxf>
      <fill>
        <patternFill>
          <bgColor rgb="FF78B4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78B400"/>
      <color rgb="FFD8E4BC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215900</xdr:rowOff>
    </xdr:from>
    <xdr:to>
      <xdr:col>1</xdr:col>
      <xdr:colOff>1447142</xdr:colOff>
      <xdr:row>0</xdr:row>
      <xdr:rowOff>1414979</xdr:rowOff>
    </xdr:to>
    <xdr:pic>
      <xdr:nvPicPr>
        <xdr:cNvPr id="2" name="Picture 1" descr="C:\Users\dean.mckinley\Desktop\Northern Development Slide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15900"/>
          <a:ext cx="2918225" cy="1199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topLeftCell="A10" zoomScale="90" zoomScaleNormal="90" zoomScalePageLayoutView="75" workbookViewId="0">
      <selection activeCell="C17" sqref="C17"/>
    </sheetView>
  </sheetViews>
  <sheetFormatPr defaultColWidth="0" defaultRowHeight="0" customHeight="1" zeroHeight="1" x14ac:dyDescent="0.25"/>
  <cols>
    <col min="1" max="1" width="23" style="12" bestFit="1" customWidth="1"/>
    <col min="2" max="2" width="80.5703125" style="12" customWidth="1"/>
    <col min="3" max="3" width="21.7109375" style="22" customWidth="1"/>
    <col min="4" max="4" width="20.5703125" style="12" customWidth="1"/>
    <col min="5" max="5" width="26.28515625" style="12" customWidth="1"/>
    <col min="6" max="16384" width="9.140625" style="12" hidden="1"/>
  </cols>
  <sheetData>
    <row r="1" spans="1:6" ht="120" customHeight="1" x14ac:dyDescent="0.25">
      <c r="A1" s="34" t="s">
        <v>58</v>
      </c>
      <c r="B1" s="34"/>
      <c r="C1" s="34"/>
      <c r="D1" s="34"/>
      <c r="E1" s="34"/>
    </row>
    <row r="2" spans="1:6" ht="50.1" customHeight="1" x14ac:dyDescent="0.25">
      <c r="A2" s="32" t="s">
        <v>36</v>
      </c>
      <c r="B2" s="32"/>
      <c r="C2" s="33"/>
      <c r="D2" s="33"/>
      <c r="E2" s="5" t="s">
        <v>39</v>
      </c>
    </row>
    <row r="3" spans="1:6" ht="50.1" customHeight="1" x14ac:dyDescent="0.25">
      <c r="A3" s="33"/>
      <c r="B3" s="33"/>
      <c r="C3" s="33"/>
      <c r="D3" s="33"/>
      <c r="E3" s="13">
        <f>D20+D22+D29+D44</f>
        <v>1.2857142857142858</v>
      </c>
    </row>
    <row r="4" spans="1:6" s="15" customFormat="1" ht="29.25" customHeight="1" thickBot="1" x14ac:dyDescent="0.4">
      <c r="A4" s="24" t="s">
        <v>51</v>
      </c>
      <c r="B4" s="25"/>
      <c r="C4" s="42"/>
      <c r="D4" s="42"/>
      <c r="E4" s="42"/>
      <c r="F4" s="26"/>
    </row>
    <row r="5" spans="1:6" s="15" customFormat="1" ht="29.25" customHeight="1" thickBot="1" x14ac:dyDescent="0.4">
      <c r="A5" s="27" t="s">
        <v>52</v>
      </c>
      <c r="B5" s="25"/>
      <c r="C5" s="42"/>
      <c r="D5" s="42"/>
      <c r="E5" s="42"/>
      <c r="F5" s="26"/>
    </row>
    <row r="6" spans="1:6" s="15" customFormat="1" ht="29.25" customHeight="1" thickBot="1" x14ac:dyDescent="0.4">
      <c r="A6" s="27" t="s">
        <v>53</v>
      </c>
      <c r="B6" s="25"/>
      <c r="C6" s="42"/>
      <c r="D6" s="42"/>
      <c r="E6" s="42"/>
      <c r="F6" s="26"/>
    </row>
    <row r="7" spans="1:6" ht="50.1" customHeight="1" x14ac:dyDescent="0.25">
      <c r="A7" s="35" t="s">
        <v>44</v>
      </c>
      <c r="B7" s="35"/>
      <c r="C7" s="36"/>
      <c r="D7" s="36"/>
      <c r="E7" s="1" t="s">
        <v>45</v>
      </c>
      <c r="F7" s="14"/>
    </row>
    <row r="8" spans="1:6" s="8" customFormat="1" ht="40.5" customHeight="1" x14ac:dyDescent="0.25">
      <c r="A8" s="47" t="s">
        <v>0</v>
      </c>
      <c r="B8" s="47"/>
      <c r="C8" s="2" t="s">
        <v>15</v>
      </c>
      <c r="D8" s="38" t="s">
        <v>40</v>
      </c>
      <c r="E8" s="38"/>
      <c r="F8" s="14"/>
    </row>
    <row r="9" spans="1:6" s="15" customFormat="1" ht="30" customHeight="1" x14ac:dyDescent="0.25">
      <c r="A9" s="45" t="s">
        <v>2</v>
      </c>
      <c r="B9" s="45"/>
      <c r="C9" s="29"/>
      <c r="D9" s="39"/>
      <c r="E9" s="39"/>
    </row>
    <row r="10" spans="1:6" s="15" customFormat="1" ht="30" customHeight="1" x14ac:dyDescent="0.25">
      <c r="A10" s="45" t="s">
        <v>16</v>
      </c>
      <c r="B10" s="45"/>
      <c r="C10" s="29"/>
      <c r="D10" s="39"/>
      <c r="E10" s="39"/>
    </row>
    <row r="11" spans="1:6" s="15" customFormat="1" ht="30" customHeight="1" x14ac:dyDescent="0.25">
      <c r="A11" s="45" t="s">
        <v>17</v>
      </c>
      <c r="B11" s="45"/>
      <c r="C11" s="29"/>
      <c r="D11" s="39"/>
      <c r="E11" s="39"/>
    </row>
    <row r="12" spans="1:6" s="15" customFormat="1" ht="30" customHeight="1" x14ac:dyDescent="0.25">
      <c r="A12" s="45" t="s">
        <v>5</v>
      </c>
      <c r="B12" s="45"/>
      <c r="C12" s="29"/>
      <c r="D12" s="39"/>
      <c r="E12" s="39"/>
    </row>
    <row r="13" spans="1:6" s="15" customFormat="1" ht="30" customHeight="1" x14ac:dyDescent="0.25">
      <c r="A13" s="45" t="s">
        <v>6</v>
      </c>
      <c r="B13" s="45"/>
      <c r="C13" s="29"/>
      <c r="D13" s="39"/>
      <c r="E13" s="39"/>
    </row>
    <row r="14" spans="1:6" s="15" customFormat="1" ht="30" customHeight="1" x14ac:dyDescent="0.25">
      <c r="A14" s="45" t="s">
        <v>54</v>
      </c>
      <c r="B14" s="45"/>
      <c r="C14" s="29"/>
      <c r="D14" s="39"/>
      <c r="E14" s="39"/>
    </row>
    <row r="15" spans="1:6" s="8" customFormat="1" ht="39.950000000000003" customHeight="1" x14ac:dyDescent="0.35">
      <c r="A15" s="44" t="s">
        <v>3</v>
      </c>
      <c r="B15" s="44"/>
      <c r="C15" s="2" t="s">
        <v>46</v>
      </c>
      <c r="D15" s="38" t="s">
        <v>49</v>
      </c>
      <c r="E15" s="38"/>
    </row>
    <row r="16" spans="1:6" s="15" customFormat="1" ht="30" customHeight="1" x14ac:dyDescent="0.35">
      <c r="A16" s="45" t="s">
        <v>18</v>
      </c>
      <c r="B16" s="45"/>
      <c r="C16" s="48">
        <v>0</v>
      </c>
      <c r="D16" s="16">
        <f>IF(((C16*5)&lt;=50), ((C16*5)),50)</f>
        <v>0</v>
      </c>
      <c r="E16" s="6" t="s">
        <v>43</v>
      </c>
    </row>
    <row r="17" spans="1:5" s="15" customFormat="1" ht="30" customHeight="1" x14ac:dyDescent="0.35">
      <c r="A17" s="45" t="s">
        <v>19</v>
      </c>
      <c r="B17" s="45"/>
      <c r="C17" s="48">
        <v>0</v>
      </c>
      <c r="D17" s="31">
        <f>IF(((C17*2)&lt;=25), ((C17*2)),25)</f>
        <v>0</v>
      </c>
      <c r="E17" s="6" t="s">
        <v>42</v>
      </c>
    </row>
    <row r="18" spans="1:5" s="15" customFormat="1" ht="30" customHeight="1" x14ac:dyDescent="0.25">
      <c r="A18" s="43" t="s">
        <v>55</v>
      </c>
      <c r="B18" s="43"/>
      <c r="C18" s="4">
        <v>0</v>
      </c>
      <c r="D18" s="41">
        <f>IF((((C19+C18)/20000)&lt;=50), (((C19+C18)/20000)),50)</f>
        <v>0</v>
      </c>
      <c r="E18" s="40" t="s">
        <v>41</v>
      </c>
    </row>
    <row r="19" spans="1:5" s="15" customFormat="1" ht="30" customHeight="1" x14ac:dyDescent="0.25">
      <c r="A19" s="43" t="s">
        <v>56</v>
      </c>
      <c r="B19" s="43"/>
      <c r="C19" s="4">
        <v>0</v>
      </c>
      <c r="D19" s="41"/>
      <c r="E19" s="40"/>
    </row>
    <row r="20" spans="1:5" s="15" customFormat="1" ht="30" customHeight="1" x14ac:dyDescent="0.25">
      <c r="A20" s="37" t="s">
        <v>35</v>
      </c>
      <c r="B20" s="37"/>
      <c r="C20" s="37"/>
      <c r="D20" s="17">
        <f>SUM(D16:D19)</f>
        <v>0</v>
      </c>
      <c r="E20" s="7"/>
    </row>
    <row r="21" spans="1:5" s="8" customFormat="1" ht="39.950000000000003" customHeight="1" x14ac:dyDescent="0.25">
      <c r="A21" s="44" t="s">
        <v>4</v>
      </c>
      <c r="B21" s="44"/>
      <c r="C21" s="2" t="s">
        <v>38</v>
      </c>
      <c r="D21" s="38" t="s">
        <v>50</v>
      </c>
      <c r="E21" s="38"/>
    </row>
    <row r="22" spans="1:5" s="15" customFormat="1" ht="30" customHeight="1" x14ac:dyDescent="0.25">
      <c r="A22" s="46" t="s">
        <v>37</v>
      </c>
      <c r="B22" s="46"/>
      <c r="C22" s="28">
        <v>70</v>
      </c>
      <c r="D22" s="30">
        <f>IF(((C23*3)&lt;=10),(C23*3),10)</f>
        <v>1.2857142857142858</v>
      </c>
      <c r="E22" s="6" t="s">
        <v>31</v>
      </c>
    </row>
    <row r="23" spans="1:5" s="15" customFormat="1" ht="10.5" hidden="1" customHeight="1" x14ac:dyDescent="0.25">
      <c r="C23" s="18">
        <f>(1/(C22/100))-1</f>
        <v>0.4285714285714286</v>
      </c>
      <c r="E23" s="19"/>
    </row>
    <row r="24" spans="1:5" s="8" customFormat="1" ht="39.950000000000003" customHeight="1" x14ac:dyDescent="0.25">
      <c r="A24" s="44" t="s">
        <v>20</v>
      </c>
      <c r="B24" s="44"/>
      <c r="C24" s="2" t="s">
        <v>15</v>
      </c>
      <c r="D24" s="38" t="s">
        <v>47</v>
      </c>
      <c r="E24" s="38"/>
    </row>
    <row r="25" spans="1:5" s="15" customFormat="1" ht="30" customHeight="1" x14ac:dyDescent="0.25">
      <c r="A25" s="45" t="s">
        <v>21</v>
      </c>
      <c r="B25" s="45"/>
      <c r="C25" s="3"/>
      <c r="D25" s="16">
        <f t="shared" ref="D25:D26" si="0">IF((C25="Yes"),5,0)</f>
        <v>0</v>
      </c>
      <c r="E25" s="9" t="s">
        <v>25</v>
      </c>
    </row>
    <row r="26" spans="1:5" s="15" customFormat="1" ht="30" customHeight="1" x14ac:dyDescent="0.25">
      <c r="A26" s="45" t="s">
        <v>22</v>
      </c>
      <c r="B26" s="45"/>
      <c r="C26" s="3"/>
      <c r="D26" s="16">
        <f t="shared" si="0"/>
        <v>0</v>
      </c>
      <c r="E26" s="9" t="s">
        <v>25</v>
      </c>
    </row>
    <row r="27" spans="1:5" s="15" customFormat="1" ht="30" customHeight="1" x14ac:dyDescent="0.25">
      <c r="A27" s="45" t="s">
        <v>23</v>
      </c>
      <c r="B27" s="45"/>
      <c r="C27" s="3"/>
      <c r="D27" s="16">
        <f>IF((C27="Yes"),10,0)</f>
        <v>0</v>
      </c>
      <c r="E27" s="9" t="s">
        <v>26</v>
      </c>
    </row>
    <row r="28" spans="1:5" s="15" customFormat="1" ht="30" customHeight="1" x14ac:dyDescent="0.25">
      <c r="A28" s="45" t="s">
        <v>24</v>
      </c>
      <c r="B28" s="45"/>
      <c r="C28" s="3"/>
      <c r="D28" s="16">
        <f>IF((C28="Yes"),2,0)</f>
        <v>0</v>
      </c>
      <c r="E28" s="9" t="s">
        <v>27</v>
      </c>
    </row>
    <row r="29" spans="1:5" s="15" customFormat="1" ht="30" customHeight="1" x14ac:dyDescent="0.25">
      <c r="A29" s="37" t="s">
        <v>35</v>
      </c>
      <c r="B29" s="37"/>
      <c r="C29" s="37"/>
      <c r="D29" s="20">
        <f>MIN(SUM(D25:D28),10)</f>
        <v>0</v>
      </c>
      <c r="E29" s="10"/>
    </row>
    <row r="30" spans="1:5" s="8" customFormat="1" ht="39.950000000000003" customHeight="1" x14ac:dyDescent="0.25">
      <c r="A30" s="44" t="s">
        <v>1</v>
      </c>
      <c r="B30" s="44"/>
      <c r="C30" s="2" t="s">
        <v>15</v>
      </c>
      <c r="D30" s="38" t="s">
        <v>48</v>
      </c>
      <c r="E30" s="38"/>
    </row>
    <row r="31" spans="1:5" ht="30" customHeight="1" x14ac:dyDescent="0.25">
      <c r="A31" s="43" t="s">
        <v>7</v>
      </c>
      <c r="B31" s="43"/>
      <c r="C31" s="3"/>
      <c r="D31" s="21">
        <f t="shared" ref="D31:D43" si="1">IF((C31="Yes"),5,0)</f>
        <v>0</v>
      </c>
      <c r="E31" s="9" t="s">
        <v>25</v>
      </c>
    </row>
    <row r="32" spans="1:5" ht="30" customHeight="1" x14ac:dyDescent="0.25">
      <c r="A32" s="43" t="s">
        <v>32</v>
      </c>
      <c r="B32" s="43"/>
      <c r="C32" s="3"/>
      <c r="D32" s="21">
        <f t="shared" si="1"/>
        <v>0</v>
      </c>
      <c r="E32" s="9" t="s">
        <v>25</v>
      </c>
    </row>
    <row r="33" spans="1:5" ht="30" customHeight="1" x14ac:dyDescent="0.25">
      <c r="A33" s="43" t="s">
        <v>8</v>
      </c>
      <c r="B33" s="43"/>
      <c r="C33" s="3"/>
      <c r="D33" s="21">
        <f t="shared" si="1"/>
        <v>0</v>
      </c>
      <c r="E33" s="9" t="s">
        <v>25</v>
      </c>
    </row>
    <row r="34" spans="1:5" ht="30" customHeight="1" x14ac:dyDescent="0.25">
      <c r="A34" s="43" t="s">
        <v>28</v>
      </c>
      <c r="B34" s="43"/>
      <c r="C34" s="3"/>
      <c r="D34" s="21">
        <f t="shared" si="1"/>
        <v>0</v>
      </c>
      <c r="E34" s="9" t="s">
        <v>25</v>
      </c>
    </row>
    <row r="35" spans="1:5" ht="30" customHeight="1" x14ac:dyDescent="0.25">
      <c r="A35" s="43" t="s">
        <v>9</v>
      </c>
      <c r="B35" s="43"/>
      <c r="C35" s="3"/>
      <c r="D35" s="21">
        <f t="shared" si="1"/>
        <v>0</v>
      </c>
      <c r="E35" s="9" t="s">
        <v>25</v>
      </c>
    </row>
    <row r="36" spans="1:5" ht="30" customHeight="1" x14ac:dyDescent="0.25">
      <c r="A36" s="43" t="s">
        <v>10</v>
      </c>
      <c r="B36" s="43"/>
      <c r="C36" s="3"/>
      <c r="D36" s="21">
        <f t="shared" si="1"/>
        <v>0</v>
      </c>
      <c r="E36" s="9" t="s">
        <v>25</v>
      </c>
    </row>
    <row r="37" spans="1:5" ht="30" customHeight="1" x14ac:dyDescent="0.25">
      <c r="A37" s="43" t="s">
        <v>11</v>
      </c>
      <c r="B37" s="43"/>
      <c r="C37" s="3"/>
      <c r="D37" s="21">
        <f t="shared" si="1"/>
        <v>0</v>
      </c>
      <c r="E37" s="9" t="s">
        <v>25</v>
      </c>
    </row>
    <row r="38" spans="1:5" ht="30" customHeight="1" x14ac:dyDescent="0.25">
      <c r="A38" s="43" t="s">
        <v>12</v>
      </c>
      <c r="B38" s="43"/>
      <c r="C38" s="3"/>
      <c r="D38" s="21">
        <f t="shared" si="1"/>
        <v>0</v>
      </c>
      <c r="E38" s="9" t="s">
        <v>25</v>
      </c>
    </row>
    <row r="39" spans="1:5" ht="30" customHeight="1" x14ac:dyDescent="0.25">
      <c r="A39" s="43" t="s">
        <v>57</v>
      </c>
      <c r="B39" s="43"/>
      <c r="C39" s="3"/>
      <c r="D39" s="21">
        <f t="shared" si="1"/>
        <v>0</v>
      </c>
      <c r="E39" s="9" t="s">
        <v>25</v>
      </c>
    </row>
    <row r="40" spans="1:5" ht="30" customHeight="1" x14ac:dyDescent="0.25">
      <c r="A40" s="43" t="s">
        <v>13</v>
      </c>
      <c r="B40" s="43"/>
      <c r="C40" s="3"/>
      <c r="D40" s="21">
        <f t="shared" si="1"/>
        <v>0</v>
      </c>
      <c r="E40" s="9" t="s">
        <v>25</v>
      </c>
    </row>
    <row r="41" spans="1:5" ht="30" customHeight="1" x14ac:dyDescent="0.25">
      <c r="A41" s="43" t="s">
        <v>14</v>
      </c>
      <c r="B41" s="43"/>
      <c r="C41" s="3"/>
      <c r="D41" s="21">
        <f t="shared" si="1"/>
        <v>0</v>
      </c>
      <c r="E41" s="9" t="s">
        <v>25</v>
      </c>
    </row>
    <row r="42" spans="1:5" ht="30" customHeight="1" x14ac:dyDescent="0.25">
      <c r="A42" s="43" t="s">
        <v>29</v>
      </c>
      <c r="B42" s="43"/>
      <c r="C42" s="3"/>
      <c r="D42" s="21">
        <f t="shared" si="1"/>
        <v>0</v>
      </c>
      <c r="E42" s="9" t="s">
        <v>25</v>
      </c>
    </row>
    <row r="43" spans="1:5" ht="30" customHeight="1" x14ac:dyDescent="0.25">
      <c r="A43" s="43" t="s">
        <v>30</v>
      </c>
      <c r="B43" s="43"/>
      <c r="C43" s="3"/>
      <c r="D43" s="21">
        <f t="shared" si="1"/>
        <v>0</v>
      </c>
      <c r="E43" s="9" t="s">
        <v>25</v>
      </c>
    </row>
    <row r="44" spans="1:5" ht="30" customHeight="1" x14ac:dyDescent="0.25">
      <c r="A44" s="37" t="s">
        <v>35</v>
      </c>
      <c r="B44" s="37"/>
      <c r="C44" s="37"/>
      <c r="D44" s="17">
        <f>MIN(SUM(D31:D43),20)</f>
        <v>0</v>
      </c>
      <c r="E44" s="11"/>
    </row>
    <row r="45" spans="1:5" ht="30" hidden="1" customHeight="1" x14ac:dyDescent="0.25"/>
    <row r="46" spans="1:5" ht="30" hidden="1" customHeight="1" x14ac:dyDescent="0.25">
      <c r="A46" s="23" t="s">
        <v>33</v>
      </c>
      <c r="B46" s="23"/>
    </row>
    <row r="47" spans="1:5" ht="30" hidden="1" customHeight="1" x14ac:dyDescent="0.25">
      <c r="A47" s="23" t="s">
        <v>34</v>
      </c>
      <c r="B47" s="23"/>
    </row>
  </sheetData>
  <sheetProtection algorithmName="SHA-512" hashValue="PemNLzUJucGp68YFNJsBL8OFoOUZRsQAoAkTmcMqQ5Ke7ovakRMU4njfb2WL3UJQQHnSzsw2HxaW43Y+sSiviA==" saltValue="Tgd5NO++5teqQ0oU5gKJ2Q==" spinCount="100000" sheet="1" objects="1" scenarios="1" selectLockedCells="1"/>
  <mergeCells count="50">
    <mergeCell ref="A21:B21"/>
    <mergeCell ref="A22:B22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18:B18"/>
    <mergeCell ref="A41:B41"/>
    <mergeCell ref="A42:B42"/>
    <mergeCell ref="A43:B43"/>
    <mergeCell ref="A30:B30"/>
    <mergeCell ref="A24:B24"/>
    <mergeCell ref="A25:B25"/>
    <mergeCell ref="A26:B26"/>
    <mergeCell ref="A27:B27"/>
    <mergeCell ref="A28:B28"/>
    <mergeCell ref="A44:C44"/>
    <mergeCell ref="A29:C29"/>
    <mergeCell ref="D15:E15"/>
    <mergeCell ref="D24:E24"/>
    <mergeCell ref="D30:E30"/>
    <mergeCell ref="D21:E21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:D3"/>
    <mergeCell ref="A1:E1"/>
    <mergeCell ref="A7:D7"/>
    <mergeCell ref="A20:C20"/>
    <mergeCell ref="D8:E8"/>
    <mergeCell ref="D9:E14"/>
    <mergeCell ref="E18:E19"/>
    <mergeCell ref="D18:D19"/>
    <mergeCell ref="C4:E4"/>
    <mergeCell ref="C5:E5"/>
    <mergeCell ref="C6:E6"/>
  </mergeCells>
  <conditionalFormatting sqref="C9:C14 C25:C28 C31:C43 C45:C1048576 C22:C23 C16:C19">
    <cfRule type="containsText" dxfId="6" priority="11" operator="containsText" text="No">
      <formula>NOT(ISERROR(SEARCH("No",C9)))</formula>
    </cfRule>
    <cfRule type="containsText" dxfId="5" priority="12" operator="containsText" text="Yes">
      <formula>NOT(ISERROR(SEARCH("Yes",C9)))</formula>
    </cfRule>
  </conditionalFormatting>
  <conditionalFormatting sqref="E3">
    <cfRule type="cellIs" dxfId="4" priority="6" operator="greaterThan">
      <formula>51</formula>
    </cfRule>
    <cfRule type="cellIs" dxfId="3" priority="7" operator="greaterThan">
      <formula>51</formula>
    </cfRule>
    <cfRule type="cellIs" dxfId="2" priority="8" operator="greaterThan">
      <formula>51</formula>
    </cfRule>
    <cfRule type="cellIs" dxfId="1" priority="9" operator="greaterThan">
      <formula>50</formula>
    </cfRule>
    <cfRule type="cellIs" dxfId="0" priority="10" operator="lessThan">
      <formula>50</formula>
    </cfRule>
  </conditionalFormatting>
  <dataValidations count="1">
    <dataValidation type="list" allowBlank="1" showInputMessage="1" showErrorMessage="1" sqref="C9:C14 C25:C28 C31:C43">
      <formula1>$A$46:$A$47</formula1>
    </dataValidation>
  </dataValidations>
  <printOptions horizontalCentered="1"/>
  <pageMargins left="0.7" right="0.7" top="0.75" bottom="0.75" header="0.3" footer="0.3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 Div Infrastructure</vt:lpstr>
    </vt:vector>
  </TitlesOfParts>
  <Company>Northern Development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McKinley</dc:creator>
  <cp:lastModifiedBy>Tess Elo</cp:lastModifiedBy>
  <cp:lastPrinted>2015-06-26T17:40:48Z</cp:lastPrinted>
  <dcterms:created xsi:type="dcterms:W3CDTF">2010-06-28T17:03:01Z</dcterms:created>
  <dcterms:modified xsi:type="dcterms:W3CDTF">2016-12-21T22:34:10Z</dcterms:modified>
</cp:coreProperties>
</file>